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Рабочий стол\Планы закупок и база данных\2026 год\УМК ЦУ\ДПЗ\Корр №5\"/>
    </mc:Choice>
  </mc:AlternateContent>
  <xr:revisionPtr revIDLastSave="0" documentId="13_ncr:1_{0D8D971E-2ADC-4885-ADC7-BC96F6400B44}" xr6:coauthVersionLast="47" xr6:coauthVersionMax="47" xr10:uidLastSave="{00000000-0000-0000-0000-000000000000}"/>
  <bookViews>
    <workbookView xWindow="30612" yWindow="-72" windowWidth="30936" windowHeight="16896" xr2:uid="{00000000-000D-0000-FFFF-FFFF00000000}"/>
  </bookViews>
  <sheets>
    <sheet name="Plan Report" sheetId="1" r:id="rId1"/>
  </sheets>
  <definedNames>
    <definedName name="_xlnm._FilterDatabase" localSheetId="0" hidden="1">'Plan Report'!$A$11:$AI$37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4" i="1" l="1"/>
  <c r="W33" i="1"/>
  <c r="W32" i="1"/>
  <c r="T34" i="1"/>
  <c r="T33" i="1"/>
  <c r="T32" i="1"/>
  <c r="Q34" i="1"/>
  <c r="Q33" i="1"/>
  <c r="Q32" i="1"/>
  <c r="N34" i="1"/>
  <c r="N33" i="1"/>
  <c r="N32" i="1"/>
  <c r="K34" i="1"/>
  <c r="K33" i="1"/>
  <c r="K32" i="1"/>
  <c r="W28" i="1"/>
  <c r="W27" i="1"/>
  <c r="W26" i="1"/>
  <c r="W25" i="1"/>
  <c r="W24" i="1"/>
  <c r="W23" i="1"/>
  <c r="W22" i="1"/>
  <c r="W21" i="1"/>
  <c r="T28" i="1"/>
  <c r="T27" i="1"/>
  <c r="T26" i="1"/>
  <c r="T25" i="1"/>
  <c r="T24" i="1"/>
  <c r="T23" i="1"/>
  <c r="T22" i="1"/>
  <c r="T21" i="1"/>
  <c r="Q28" i="1"/>
  <c r="Q27" i="1"/>
  <c r="Q26" i="1"/>
  <c r="Q25" i="1"/>
  <c r="Q24" i="1"/>
  <c r="Q23" i="1"/>
  <c r="Q22" i="1"/>
  <c r="Q21" i="1"/>
  <c r="N28" i="1"/>
  <c r="N27" i="1"/>
  <c r="N26" i="1"/>
  <c r="N25" i="1"/>
  <c r="N24" i="1"/>
  <c r="N23" i="1"/>
  <c r="N22" i="1"/>
  <c r="N21" i="1"/>
  <c r="K28" i="1"/>
  <c r="K27" i="1"/>
  <c r="K26" i="1"/>
  <c r="K25" i="1"/>
  <c r="K24" i="1"/>
  <c r="K23" i="1"/>
  <c r="K22" i="1"/>
  <c r="K21" i="1"/>
  <c r="W17" i="1"/>
  <c r="W16" i="1"/>
  <c r="W15" i="1"/>
  <c r="W14" i="1"/>
  <c r="W13" i="1"/>
  <c r="W19" i="1" s="1"/>
  <c r="T17" i="1"/>
  <c r="T16" i="1"/>
  <c r="T15" i="1"/>
  <c r="T14" i="1"/>
  <c r="T13" i="1"/>
  <c r="Q17" i="1"/>
  <c r="Q16" i="1"/>
  <c r="Q15" i="1"/>
  <c r="Q14" i="1"/>
  <c r="Q13" i="1"/>
  <c r="N17" i="1"/>
  <c r="N16" i="1"/>
  <c r="N15" i="1"/>
  <c r="N14" i="1"/>
  <c r="N13" i="1"/>
  <c r="K17" i="1"/>
  <c r="K16" i="1"/>
  <c r="K15" i="1"/>
  <c r="K14" i="1"/>
  <c r="K13" i="1"/>
  <c r="Q19" i="1" l="1"/>
  <c r="T19" i="1"/>
  <c r="K19" i="1"/>
  <c r="X16" i="1"/>
  <c r="X15" i="1"/>
  <c r="X17" i="1"/>
  <c r="N19" i="1"/>
  <c r="X14" i="1"/>
  <c r="X13" i="1" l="1"/>
  <c r="X19" i="1" s="1"/>
  <c r="X28" i="1"/>
  <c r="X34" i="1"/>
  <c r="X27" i="1" l="1"/>
  <c r="X26" i="1"/>
  <c r="X25" i="1"/>
  <c r="X24" i="1"/>
  <c r="W36" i="1"/>
  <c r="W37" i="1" s="1"/>
  <c r="T36" i="1"/>
  <c r="Q36" i="1"/>
  <c r="N36" i="1"/>
  <c r="K36" i="1"/>
  <c r="W30" i="1"/>
  <c r="T30" i="1"/>
  <c r="Q30" i="1"/>
  <c r="N30" i="1"/>
  <c r="K30" i="1"/>
  <c r="X33" i="1"/>
  <c r="X32" i="1"/>
  <c r="X23" i="1"/>
  <c r="X22" i="1"/>
  <c r="X21" i="1"/>
  <c r="X36" i="1" l="1"/>
  <c r="N37" i="1"/>
  <c r="T37" i="1"/>
  <c r="X30" i="1"/>
  <c r="Q37" i="1"/>
  <c r="K37" i="1"/>
  <c r="X37" i="1" l="1"/>
</calcChain>
</file>

<file path=xl/sharedStrings.xml><?xml version="1.0" encoding="utf-8"?>
<sst xmlns="http://schemas.openxmlformats.org/spreadsheetml/2006/main" count="234" uniqueCount="121">
  <si>
    <t>Способ закупок</t>
  </si>
  <si>
    <t>Единица измерения</t>
  </si>
  <si>
    <t>2. Работы</t>
  </si>
  <si>
    <t>Итого по работам</t>
  </si>
  <si>
    <t>3. Услуги</t>
  </si>
  <si>
    <t>Итого по услугам</t>
  </si>
  <si>
    <t>Итого</t>
  </si>
  <si>
    <t>1 Р</t>
  </si>
  <si>
    <t>Номер контракта на недропользование</t>
  </si>
  <si>
    <t>Код предмета закупа</t>
  </si>
  <si>
    <t>Код товаров, работ или услуг по Единому номенклатурному справочнику товаров, работ и услуг</t>
  </si>
  <si>
    <t>Наименование и краткое (дополнительное) описание приобретаемых товаров, работ и услуг</t>
  </si>
  <si>
    <t>Планируемый объем закупа в натуральном выражении</t>
  </si>
  <si>
    <t>Планируемая сумма закупа без учета налога на добавленную стоимость, тенге</t>
  </si>
  <si>
    <t>БИН недропользователя</t>
  </si>
  <si>
    <t>091040003677</t>
  </si>
  <si>
    <t>УТВЕРЖДЕНО:</t>
  </si>
  <si>
    <t>Генеральный директор 
ТОО "Урихтау Оперейтинг"</t>
  </si>
  <si>
    <t>Умиров А.С.</t>
  </si>
  <si>
    <t>АБП</t>
  </si>
  <si>
    <t>АВС - категория</t>
  </si>
  <si>
    <t xml:space="preserve">Итоговая сумма за период 2026-2030 </t>
  </si>
  <si>
    <t>Наименование закупаемых товаров, работ и услуг согласно ЕНС ТРУ</t>
  </si>
  <si>
    <t>Срок осуществления закупок (указывать в каком квартале планируется закупка)</t>
  </si>
  <si>
    <t>1 квартал 2026</t>
  </si>
  <si>
    <t>Ответственный сотрдуник ОЗиМТС</t>
  </si>
  <si>
    <t>Прмечание</t>
  </si>
  <si>
    <t>711219.900.010005</t>
  </si>
  <si>
    <t>Комплексные работы в инженерии нефтегазовой отрасли</t>
  </si>
  <si>
    <t>Служба геологии и разработки</t>
  </si>
  <si>
    <t>ОИ ст.9.1. п.9.1.1. пп.1</t>
  </si>
  <si>
    <t>Работа</t>
  </si>
  <si>
    <t>2 Р</t>
  </si>
  <si>
    <t>Сейтимова Г. С,</t>
  </si>
  <si>
    <t>"____"___________________2026 г.</t>
  </si>
  <si>
    <t xml:space="preserve">Научное сопровождение по геологии и разработки месторождения Урихтау </t>
  </si>
  <si>
    <t xml:space="preserve">Выполнение комплексных работ в инженерии нефтегазовой отрасли по месторождению Урихтау </t>
  </si>
  <si>
    <t>Форма долгосрочной программы закупок товаров, работ и услуг на 2026-2030 г.г. (горизонт КТ-1)</t>
  </si>
  <si>
    <t>3 Р</t>
  </si>
  <si>
    <t>Отдел капитального сторительства</t>
  </si>
  <si>
    <t>410040.600.000000</t>
  </si>
  <si>
    <t>Комплексные работы по строительству «под ключ»</t>
  </si>
  <si>
    <t>Объекты Урихтау (Горизонт КТ-I);
1.Сбор и транспорт газа с добывающих скважин 59Г,61Г на ГПЗ-3 ЖНГК АО "СНПС-АМГ";
2.Обустройство скважины 60Г;
3.Обустройство скважины 62Г;
4.Обустройство скважины 63Г;
5.Обустройство скважины 58Г;
6.Обустройство скважины У-3Г;
7.Обустройство скважины У-4Г;
8.Строительство обратного конденсатопровода с ГПЗ-3 ЖНГК на ДНС с приборами учета конденсата;
9.Строительство газо-сепарационного пункта (ГСП);
10.Строительство конденсатопровода от ГСП до ГПЗ-3 ЖНГК с приборами учет;
11.Строительство СИК-ГК (учет конденсата) на конденсатопровод от ГСП до ГПЗ-3 ЖНГК;
12. Строительство системы измерение расхода газа нефтяной оторочки м/р Урихтау (КТ-1) и фильтра сепаратора.</t>
  </si>
  <si>
    <t>ОТ</t>
  </si>
  <si>
    <t>711220.000.000004</t>
  </si>
  <si>
    <t>Услуги по осуществлению технического надзора в сфере строительной деятельности</t>
  </si>
  <si>
    <t>Услуга</t>
  </si>
  <si>
    <t>Услуги технического надзора на объекте:
Обустройство объектов месторождения Центральный Урихтау:
1.Сбор и транспорт газа с добывающих скважин 59Г,61Г на ГПЗ-3 ЖНГК АО "СНПС-АМГ";
2.Обустройство скважины 60Г;
3.Обустройство скважины 62Г;
4.Обустройство скважины 63Г;
5.Обустройство скважины 58Г;
6.Обустройство скважины У-3Г;
7.Обустройство скважины У-4Г;
8.Строительство обратного конденсатопровода с ГПЗ-3 ЖНГК на ДНС с приборами учета конденсата;
9.Строительство газо-сепарационного пункта (ГСП);
10.Строительство конденсатопровода от ГСП до ГПЗ-3 ЖНГК с приборами учет;
11.Строительство СИК-ГК (учет конденсата) на конденсатопровод от ГСП до ГПЗ-3 ЖНГК;
12. Строительство системы измерение расхода газа нефтяной оторочки м/р Урихтау (КТ-1) и фильтра сепаратора.</t>
  </si>
  <si>
    <t>Группа информационных технологий</t>
  </si>
  <si>
    <t>2 У</t>
  </si>
  <si>
    <t>582950.000.000001</t>
  </si>
  <si>
    <t>Услуги по предоставлению лицензий на право использования программного обеспечения</t>
  </si>
  <si>
    <t>Услуги по предоставлению лицензий на право использования программного обеспечения Checkpoint на 5 лет</t>
  </si>
  <si>
    <t>2 квартал 2026</t>
  </si>
  <si>
    <t>Савицкая А. И.</t>
  </si>
  <si>
    <t>Отдел по бурению и внутрискважинным работам</t>
  </si>
  <si>
    <t>4 Р</t>
  </si>
  <si>
    <t>5 Р</t>
  </si>
  <si>
    <t>6 Р</t>
  </si>
  <si>
    <t>7 Р</t>
  </si>
  <si>
    <t>091012.900.000012</t>
  </si>
  <si>
    <t>099019.000.000006</t>
  </si>
  <si>
    <t>091012.900.000028</t>
  </si>
  <si>
    <t>091012.900.000023</t>
  </si>
  <si>
    <t>Работы по освоению скважин</t>
  </si>
  <si>
    <t>Работы по соляно-кислотной обработке скважин</t>
  </si>
  <si>
    <t>Работы по повышению нефтеотдачи пластов (ПНП)</t>
  </si>
  <si>
    <t>Работы по монтажу/установке добывающей (сырье/полезные ископаемые/нефтегаз) техники и оборудования</t>
  </si>
  <si>
    <t>Работа станка и бригады КРС при овоении скважин 58г, 60г, 62г, 63г, У-3 и У-4</t>
  </si>
  <si>
    <t>ОПЗ соляно-кислотной обработкой при освоении и испытании скважины 58г, 60г, 62г, 63г, У-3, У-4 и ЦУ-Х</t>
  </si>
  <si>
    <t>Применение ГНКТ с азотом при освоении и испытании скважины   58г, 59г, 60г, 61г, 62г, 63г, У-3, У-4 и ЦУ-Х</t>
  </si>
  <si>
    <t>Работы по монтажу подземного оборудования при освоении и испытании скважины  58г, 60г, 62г, 63г, У-3, У-4 и ЦУ-Х (в т.ч. поставка Гидравлический пакер 7” х 3 ½)</t>
  </si>
  <si>
    <t>Копжасар А. Н.</t>
  </si>
  <si>
    <t>% ВЦ</t>
  </si>
  <si>
    <t>55-60%</t>
  </si>
  <si>
    <t>3 У</t>
  </si>
  <si>
    <t>091012.990.000005</t>
  </si>
  <si>
    <t>Услуги супервайзерские в области испытания скважин</t>
  </si>
  <si>
    <t>Услуги супервайзеров при освоении и КРС скважины  58г, 59г,  60г, 61г,  62г, 63г, У-3, У-4 и ЦУ-Х</t>
  </si>
  <si>
    <t>Прострелочно-взрывные работы и установка изолирующего пакера с цементным мостом при освоении скважин месторождения Урихтау (горизонт КТ-I)</t>
  </si>
  <si>
    <t>091012.900.000015</t>
  </si>
  <si>
    <t>Работы по перфорации скважины</t>
  </si>
  <si>
    <t>8 Р</t>
  </si>
  <si>
    <t>1. Товары</t>
  </si>
  <si>
    <t>Отдел механики и энергетики</t>
  </si>
  <si>
    <t>281413.390.000001</t>
  </si>
  <si>
    <t xml:space="preserve">281413.390.000001 </t>
  </si>
  <si>
    <t>Задвижка шиберная, стальная, условный проход 50-450 мм</t>
  </si>
  <si>
    <t>Имеются товаропроизводители</t>
  </si>
  <si>
    <t>Штука</t>
  </si>
  <si>
    <t>Цена за единицу</t>
  </si>
  <si>
    <t>Итого по товарам</t>
  </si>
  <si>
    <t>Да</t>
  </si>
  <si>
    <t>Товарищество с ограниченной ответственностью "Казахстанский Завод Нефтяного Оборудования" - 30,62%</t>
  </si>
  <si>
    <t>Товарищество с ограниченной ответственностью "ТЕХСНАБЭЛЕКТРИКС"55,64%</t>
  </si>
  <si>
    <t>Товарищество с ограниченной ответственностью "Завод КазАрматура" - 90,79%</t>
  </si>
  <si>
    <t>205959.200.000000</t>
  </si>
  <si>
    <t>Ингибитор коррозии</t>
  </si>
  <si>
    <t>Ингибитор коррозии для нефти</t>
  </si>
  <si>
    <t>Ингибитор коррозии для газа</t>
  </si>
  <si>
    <t>205952.100.000303</t>
  </si>
  <si>
    <t>Реагент асфальтосмолистого и парафинового отложения</t>
  </si>
  <si>
    <t>Реагент растворитель  асфальтосмолистого и парафинового отложения</t>
  </si>
  <si>
    <t>3 Т</t>
  </si>
  <si>
    <t>4 Т</t>
  </si>
  <si>
    <t>5 Т</t>
  </si>
  <si>
    <t>Производственно-технический отдел</t>
  </si>
  <si>
    <t>Товарищество с ограниченной ответственностью "Топан" - 77,45%</t>
  </si>
  <si>
    <t>Товарищество с ограниченной ответственностью "Производственное объединение ASCOR" - 91,84%</t>
  </si>
  <si>
    <t>Товарищество с ограниченной ответственностью "Павлодарский химический завод" - 60%</t>
  </si>
  <si>
    <t>Товарищество с ограниченной ответственностью "КазЭкоХим" - 57,79%</t>
  </si>
  <si>
    <t>Товарищество с ограниченной ответственностью "РауанНТех" - 44,13%</t>
  </si>
  <si>
    <t>Товарищество с ограниченной ответственностью "КазМунайХим" - 60%</t>
  </si>
  <si>
    <t>1 У-1</t>
  </si>
  <si>
    <t>Тонна</t>
  </si>
  <si>
    <t>Гидравлическая предохранительная задвижка 3- 1/16''x10000Psi PR2; PSL3; EE; LU, API 6A</t>
  </si>
  <si>
    <t>Гидравлическая предохранительная задвижка 2-9/16”- 10000Psi  PR2;PSL3;EE;LU; API 6A</t>
  </si>
  <si>
    <t>1 Т - 1</t>
  </si>
  <si>
    <t>2 Т - 1</t>
  </si>
  <si>
    <t>Изменение наименование с "Гидравлическая предохранительная задвижка 3- 1/16''x10000PSI PR1 PSL3 EE LU, API 6A: " на "Гидравлическая предохранительная задвижка 3- 1/16''x10000Psi PR2; PSL3; EE; LU, API 6A"</t>
  </si>
  <si>
    <t>Изменение наименование с "Гидравлическая предохранительная задвижка 2-9/16”- 10000PSI ,FPR1 PSL3 EE LU, API 6A" на "Гидравлическая предохранительная задвижка 2-9/16”- 10000Psi  PR2;PSL3;EE;LU; API 6A"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</si>
</sst>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7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17" fontId="4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9" fontId="4" fillId="0" borderId="0" xfId="0" applyNumberFormat="1" applyFont="1" applyAlignment="1">
      <alignment horizontal="center" vertical="center" wrapText="1"/>
    </xf>
    <xf numFmtId="9" fontId="5" fillId="0" borderId="0" xfId="0" applyNumberFormat="1" applyFont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7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9" fontId="4" fillId="0" borderId="0" xfId="0" applyNumberFormat="1" applyFont="1" applyFill="1" applyAlignment="1">
      <alignment horizontal="center" vertical="center" wrapText="1"/>
    </xf>
    <xf numFmtId="10" fontId="5" fillId="0" borderId="0" xfId="0" applyNumberFormat="1" applyFont="1" applyFill="1" applyAlignment="1">
      <alignment horizontal="center" vertical="center" wrapText="1"/>
    </xf>
    <xf numFmtId="9" fontId="5" fillId="0" borderId="0" xfId="0" applyNumberFormat="1" applyFont="1" applyFill="1" applyAlignment="1">
      <alignment horizontal="center" vertical="center" wrapText="1"/>
    </xf>
  </cellXfs>
  <cellStyles count="3">
    <cellStyle name="Обычный" xfId="0" builtinId="0"/>
    <cellStyle name="Обычный 12 2 2" xfId="1" xr:uid="{22AAF563-6F99-43B1-9E94-5DE5747F4544}"/>
    <cellStyle name="Обычный 12 2 2 2" xfId="2" xr:uid="{43A54BDF-044A-4962-A706-E54F117D83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2:AI37"/>
  <sheetViews>
    <sheetView tabSelected="1" topLeftCell="F1" zoomScale="55" zoomScaleNormal="55" workbookViewId="0">
      <selection activeCell="AD14" sqref="AD14"/>
    </sheetView>
  </sheetViews>
  <sheetFormatPr defaultColWidth="9.109375" defaultRowHeight="13.2" x14ac:dyDescent="0.3"/>
  <cols>
    <col min="1" max="1" width="18" style="4" customWidth="1"/>
    <col min="2" max="2" width="13.21875" style="4" customWidth="1"/>
    <col min="3" max="3" width="11.21875" style="4" customWidth="1"/>
    <col min="4" max="5" width="18" style="4" customWidth="1"/>
    <col min="6" max="6" width="73" style="4" bestFit="1" customWidth="1"/>
    <col min="7" max="7" width="53.5546875" style="4" bestFit="1" customWidth="1"/>
    <col min="8" max="8" width="13" style="4" customWidth="1"/>
    <col min="9" max="10" width="15.21875" style="4" customWidth="1"/>
    <col min="11" max="11" width="21.21875" style="4" customWidth="1"/>
    <col min="12" max="12" width="16.6640625" style="4" customWidth="1"/>
    <col min="13" max="13" width="15.21875" style="4" customWidth="1"/>
    <col min="14" max="14" width="17.88671875" style="4" customWidth="1"/>
    <col min="15" max="15" width="15.6640625" style="4" customWidth="1"/>
    <col min="16" max="16" width="15.21875" style="4" customWidth="1"/>
    <col min="17" max="17" width="17.88671875" style="4" customWidth="1"/>
    <col min="18" max="18" width="15.6640625" style="4" customWidth="1"/>
    <col min="19" max="19" width="15.21875" style="4" customWidth="1"/>
    <col min="20" max="20" width="17.88671875" style="4" customWidth="1"/>
    <col min="21" max="21" width="15.6640625" style="4" customWidth="1"/>
    <col min="22" max="22" width="15.21875" style="4" customWidth="1"/>
    <col min="23" max="23" width="17.88671875" style="4" customWidth="1"/>
    <col min="24" max="24" width="19.33203125" style="4" customWidth="1"/>
    <col min="25" max="26" width="14" style="4" customWidth="1"/>
    <col min="27" max="27" width="20" style="4" customWidth="1"/>
    <col min="28" max="28" width="39.44140625" style="4" bestFit="1" customWidth="1"/>
    <col min="29" max="29" width="23.21875" style="4" customWidth="1"/>
    <col min="30" max="30" width="24.5546875" style="4" customWidth="1"/>
    <col min="31" max="31" width="9.109375" style="17"/>
    <col min="32" max="32" width="9.109375" style="4"/>
    <col min="33" max="33" width="26.109375" style="4" customWidth="1"/>
    <col min="34" max="34" width="21.88671875" style="4" customWidth="1"/>
    <col min="35" max="35" width="25.44140625" style="4" customWidth="1"/>
    <col min="36" max="16384" width="9.109375" style="4"/>
  </cols>
  <sheetData>
    <row r="2" spans="1:35" s="2" customFormat="1" x14ac:dyDescent="0.3">
      <c r="X2" s="30" t="s">
        <v>16</v>
      </c>
      <c r="Y2" s="30"/>
      <c r="Z2" s="30"/>
      <c r="AA2" s="30"/>
      <c r="AB2" s="30"/>
      <c r="AE2" s="16"/>
    </row>
    <row r="3" spans="1:35" s="2" customFormat="1" x14ac:dyDescent="0.3">
      <c r="X3" s="30" t="s">
        <v>17</v>
      </c>
      <c r="Y3" s="30"/>
      <c r="Z3" s="30"/>
      <c r="AA3" s="30"/>
      <c r="AB3" s="30"/>
      <c r="AE3" s="16"/>
    </row>
    <row r="4" spans="1:35" s="2" customFormat="1" x14ac:dyDescent="0.3">
      <c r="X4" s="30" t="s">
        <v>18</v>
      </c>
      <c r="Y4" s="30"/>
      <c r="Z4" s="30"/>
      <c r="AA4" s="30"/>
      <c r="AB4" s="30"/>
      <c r="AE4" s="16"/>
    </row>
    <row r="5" spans="1:35" s="2" customFormat="1" x14ac:dyDescent="0.3">
      <c r="X5" s="30" t="s">
        <v>34</v>
      </c>
      <c r="Y5" s="30"/>
      <c r="Z5" s="30"/>
      <c r="AA5" s="30"/>
      <c r="AB5" s="30"/>
      <c r="AE5" s="16"/>
    </row>
    <row r="7" spans="1:35" x14ac:dyDescent="0.3">
      <c r="C7" s="30" t="s">
        <v>37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</row>
    <row r="9" spans="1:35" x14ac:dyDescent="0.3">
      <c r="A9" s="28" t="s">
        <v>19</v>
      </c>
      <c r="B9" s="28" t="s">
        <v>20</v>
      </c>
      <c r="C9" s="26" t="s">
        <v>8</v>
      </c>
      <c r="D9" s="26" t="s">
        <v>9</v>
      </c>
      <c r="E9" s="26" t="s">
        <v>10</v>
      </c>
      <c r="F9" s="26" t="s">
        <v>22</v>
      </c>
      <c r="G9" s="26" t="s">
        <v>11</v>
      </c>
      <c r="H9" s="26" t="s">
        <v>1</v>
      </c>
      <c r="I9" s="27">
        <v>2026</v>
      </c>
      <c r="J9" s="27"/>
      <c r="K9" s="27"/>
      <c r="L9" s="27">
        <v>2027</v>
      </c>
      <c r="M9" s="27"/>
      <c r="N9" s="27"/>
      <c r="O9" s="27">
        <v>2028</v>
      </c>
      <c r="P9" s="27"/>
      <c r="Q9" s="27"/>
      <c r="R9" s="27">
        <v>2029</v>
      </c>
      <c r="S9" s="27"/>
      <c r="T9" s="27"/>
      <c r="U9" s="27">
        <v>2030</v>
      </c>
      <c r="V9" s="27"/>
      <c r="W9" s="27"/>
      <c r="X9" s="26" t="s">
        <v>21</v>
      </c>
      <c r="Y9" s="26" t="s">
        <v>0</v>
      </c>
      <c r="Z9" s="28" t="s">
        <v>88</v>
      </c>
      <c r="AA9" s="26" t="s">
        <v>23</v>
      </c>
      <c r="AB9" s="26" t="s">
        <v>14</v>
      </c>
      <c r="AC9" s="24" t="s">
        <v>25</v>
      </c>
      <c r="AD9" s="25" t="s">
        <v>26</v>
      </c>
    </row>
    <row r="10" spans="1:35" ht="66" x14ac:dyDescent="0.3">
      <c r="A10" s="29"/>
      <c r="B10" s="29"/>
      <c r="C10" s="26"/>
      <c r="D10" s="26"/>
      <c r="E10" s="26"/>
      <c r="F10" s="26"/>
      <c r="G10" s="26"/>
      <c r="H10" s="26"/>
      <c r="I10" s="1" t="s">
        <v>12</v>
      </c>
      <c r="J10" s="1" t="s">
        <v>90</v>
      </c>
      <c r="K10" s="1" t="s">
        <v>13</v>
      </c>
      <c r="L10" s="1" t="s">
        <v>12</v>
      </c>
      <c r="M10" s="1" t="s">
        <v>90</v>
      </c>
      <c r="N10" s="1" t="s">
        <v>13</v>
      </c>
      <c r="O10" s="1" t="s">
        <v>12</v>
      </c>
      <c r="P10" s="1" t="s">
        <v>90</v>
      </c>
      <c r="Q10" s="1" t="s">
        <v>13</v>
      </c>
      <c r="R10" s="1" t="s">
        <v>12</v>
      </c>
      <c r="S10" s="1" t="s">
        <v>90</v>
      </c>
      <c r="T10" s="1" t="s">
        <v>13</v>
      </c>
      <c r="U10" s="1" t="s">
        <v>12</v>
      </c>
      <c r="V10" s="1" t="s">
        <v>90</v>
      </c>
      <c r="W10" s="1" t="s">
        <v>13</v>
      </c>
      <c r="X10" s="26"/>
      <c r="Y10" s="26"/>
      <c r="Z10" s="29"/>
      <c r="AA10" s="26"/>
      <c r="AB10" s="26"/>
      <c r="AC10" s="24"/>
      <c r="AD10" s="25"/>
      <c r="AE10" s="17" t="s">
        <v>73</v>
      </c>
    </row>
    <row r="11" spans="1:35" x14ac:dyDescent="0.3">
      <c r="A11" s="1">
        <v>1</v>
      </c>
      <c r="B11" s="1">
        <v>2</v>
      </c>
      <c r="C11" s="1">
        <v>3</v>
      </c>
      <c r="D11" s="1">
        <v>4</v>
      </c>
      <c r="E11" s="1">
        <v>5</v>
      </c>
      <c r="F11" s="1">
        <v>6</v>
      </c>
      <c r="G11" s="1">
        <v>7</v>
      </c>
      <c r="H11" s="1">
        <v>8</v>
      </c>
      <c r="I11" s="1">
        <v>9</v>
      </c>
      <c r="J11" s="1"/>
      <c r="K11" s="1">
        <v>10</v>
      </c>
      <c r="L11" s="1">
        <v>11</v>
      </c>
      <c r="M11" s="1"/>
      <c r="N11" s="1">
        <v>12</v>
      </c>
      <c r="O11" s="1">
        <v>13</v>
      </c>
      <c r="P11" s="1"/>
      <c r="Q11" s="1">
        <v>14</v>
      </c>
      <c r="R11" s="1">
        <v>15</v>
      </c>
      <c r="S11" s="1"/>
      <c r="T11" s="1">
        <v>16</v>
      </c>
      <c r="U11" s="1">
        <v>17</v>
      </c>
      <c r="V11" s="1"/>
      <c r="W11" s="1">
        <v>18</v>
      </c>
      <c r="X11" s="1">
        <v>19</v>
      </c>
      <c r="Y11" s="1">
        <v>20</v>
      </c>
      <c r="Z11" s="1"/>
      <c r="AA11" s="1">
        <v>21</v>
      </c>
      <c r="AB11" s="1">
        <v>22</v>
      </c>
    </row>
    <row r="12" spans="1:35" s="2" customFormat="1" ht="14.4" hidden="1" customHeight="1" x14ac:dyDescent="0.3">
      <c r="A12" s="21" t="s">
        <v>83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3"/>
      <c r="AE12" s="16"/>
    </row>
    <row r="13" spans="1:35" s="35" customFormat="1" ht="118.8" x14ac:dyDescent="0.3">
      <c r="A13" s="31" t="s">
        <v>84</v>
      </c>
      <c r="B13" s="31"/>
      <c r="C13" s="31">
        <v>2882</v>
      </c>
      <c r="D13" s="31" t="s">
        <v>117</v>
      </c>
      <c r="E13" s="31" t="s">
        <v>85</v>
      </c>
      <c r="F13" s="31" t="s">
        <v>87</v>
      </c>
      <c r="G13" s="14" t="s">
        <v>115</v>
      </c>
      <c r="H13" s="31" t="s">
        <v>89</v>
      </c>
      <c r="I13" s="32">
        <v>2</v>
      </c>
      <c r="J13" s="32">
        <v>6792000</v>
      </c>
      <c r="K13" s="32">
        <f>I13*J13</f>
        <v>13584000</v>
      </c>
      <c r="L13" s="32">
        <v>5</v>
      </c>
      <c r="M13" s="32">
        <v>6194500</v>
      </c>
      <c r="N13" s="32">
        <f t="shared" ref="N13:N17" si="0">L13*M13</f>
        <v>30972500</v>
      </c>
      <c r="O13" s="32"/>
      <c r="P13" s="32"/>
      <c r="Q13" s="32">
        <f t="shared" ref="Q13:Q17" si="1">O13*P13</f>
        <v>0</v>
      </c>
      <c r="R13" s="32"/>
      <c r="S13" s="32"/>
      <c r="T13" s="32">
        <f t="shared" ref="T13:T17" si="2">R13*S13</f>
        <v>0</v>
      </c>
      <c r="U13" s="32"/>
      <c r="V13" s="32"/>
      <c r="W13" s="32">
        <f t="shared" ref="W13:W17" si="3">U13*V13</f>
        <v>0</v>
      </c>
      <c r="X13" s="32">
        <f t="shared" ref="X13:X17" si="4">K13+N13+Q13+T13+W13</f>
        <v>44556500</v>
      </c>
      <c r="Y13" s="31" t="s">
        <v>43</v>
      </c>
      <c r="Z13" s="31" t="s">
        <v>92</v>
      </c>
      <c r="AA13" s="33" t="s">
        <v>53</v>
      </c>
      <c r="AB13" s="34" t="s">
        <v>15</v>
      </c>
      <c r="AC13" s="35" t="s">
        <v>33</v>
      </c>
      <c r="AD13" s="15" t="s">
        <v>119</v>
      </c>
      <c r="AE13" s="36" t="s">
        <v>74</v>
      </c>
      <c r="AF13" s="37">
        <v>0.90790000000000004</v>
      </c>
      <c r="AG13" s="35" t="s">
        <v>93</v>
      </c>
      <c r="AH13" s="35" t="s">
        <v>94</v>
      </c>
      <c r="AI13" s="35" t="s">
        <v>95</v>
      </c>
    </row>
    <row r="14" spans="1:35" s="35" customFormat="1" ht="118.8" x14ac:dyDescent="0.3">
      <c r="A14" s="31" t="s">
        <v>84</v>
      </c>
      <c r="B14" s="31"/>
      <c r="C14" s="31">
        <v>2882</v>
      </c>
      <c r="D14" s="31" t="s">
        <v>118</v>
      </c>
      <c r="E14" s="31" t="s">
        <v>86</v>
      </c>
      <c r="F14" s="31" t="s">
        <v>87</v>
      </c>
      <c r="G14" s="14" t="s">
        <v>116</v>
      </c>
      <c r="H14" s="31" t="s">
        <v>89</v>
      </c>
      <c r="I14" s="32">
        <v>2</v>
      </c>
      <c r="J14" s="32">
        <v>5801000</v>
      </c>
      <c r="K14" s="32">
        <f>I14*J14</f>
        <v>11602000</v>
      </c>
      <c r="L14" s="32">
        <v>5</v>
      </c>
      <c r="M14" s="32">
        <v>5224010</v>
      </c>
      <c r="N14" s="32">
        <f t="shared" si="0"/>
        <v>26120050</v>
      </c>
      <c r="O14" s="32"/>
      <c r="P14" s="32"/>
      <c r="Q14" s="32">
        <f t="shared" si="1"/>
        <v>0</v>
      </c>
      <c r="R14" s="32"/>
      <c r="S14" s="32"/>
      <c r="T14" s="32">
        <f t="shared" si="2"/>
        <v>0</v>
      </c>
      <c r="U14" s="32"/>
      <c r="V14" s="32"/>
      <c r="W14" s="32">
        <f t="shared" si="3"/>
        <v>0</v>
      </c>
      <c r="X14" s="32">
        <f t="shared" si="4"/>
        <v>37722050</v>
      </c>
      <c r="Y14" s="31" t="s">
        <v>43</v>
      </c>
      <c r="Z14" s="31" t="s">
        <v>92</v>
      </c>
      <c r="AA14" s="33" t="s">
        <v>53</v>
      </c>
      <c r="AB14" s="34" t="s">
        <v>15</v>
      </c>
      <c r="AC14" s="35" t="s">
        <v>33</v>
      </c>
      <c r="AD14" s="15" t="s">
        <v>120</v>
      </c>
      <c r="AE14" s="36"/>
      <c r="AF14" s="37">
        <v>0.90790000000000004</v>
      </c>
      <c r="AG14" s="35" t="s">
        <v>93</v>
      </c>
      <c r="AH14" s="35" t="s">
        <v>94</v>
      </c>
      <c r="AI14" s="35" t="s">
        <v>95</v>
      </c>
    </row>
    <row r="15" spans="1:35" s="35" customFormat="1" ht="79.2" hidden="1" x14ac:dyDescent="0.3">
      <c r="A15" s="31" t="s">
        <v>106</v>
      </c>
      <c r="B15" s="31"/>
      <c r="C15" s="31">
        <v>2882</v>
      </c>
      <c r="D15" s="31" t="s">
        <v>103</v>
      </c>
      <c r="E15" s="31" t="s">
        <v>96</v>
      </c>
      <c r="F15" s="31" t="s">
        <v>97</v>
      </c>
      <c r="G15" s="31" t="s">
        <v>98</v>
      </c>
      <c r="H15" s="31" t="s">
        <v>114</v>
      </c>
      <c r="I15" s="32">
        <v>1</v>
      </c>
      <c r="J15" s="32">
        <v>1993000</v>
      </c>
      <c r="K15" s="32">
        <f>I15*J15</f>
        <v>1993000</v>
      </c>
      <c r="L15" s="32">
        <v>1.9</v>
      </c>
      <c r="M15" s="32">
        <v>2047500</v>
      </c>
      <c r="N15" s="32">
        <f t="shared" si="0"/>
        <v>3890250</v>
      </c>
      <c r="O15" s="32">
        <v>6.8</v>
      </c>
      <c r="P15" s="32">
        <v>2149875</v>
      </c>
      <c r="Q15" s="32">
        <f t="shared" si="1"/>
        <v>14619150</v>
      </c>
      <c r="R15" s="32">
        <v>6.6</v>
      </c>
      <c r="S15" s="32">
        <v>2257368.75</v>
      </c>
      <c r="T15" s="32">
        <f t="shared" si="2"/>
        <v>14898633.75</v>
      </c>
      <c r="U15" s="32">
        <v>6.4</v>
      </c>
      <c r="V15" s="32">
        <v>2370237.19</v>
      </c>
      <c r="W15" s="32">
        <f t="shared" si="3"/>
        <v>15169518.016000001</v>
      </c>
      <c r="X15" s="32">
        <f t="shared" si="4"/>
        <v>50570551.766000003</v>
      </c>
      <c r="Y15" s="31" t="s">
        <v>43</v>
      </c>
      <c r="Z15" s="31" t="s">
        <v>92</v>
      </c>
      <c r="AA15" s="33" t="s">
        <v>53</v>
      </c>
      <c r="AB15" s="34" t="s">
        <v>15</v>
      </c>
      <c r="AC15" s="35" t="s">
        <v>72</v>
      </c>
      <c r="AE15" s="36"/>
      <c r="AF15" s="35">
        <v>91.84</v>
      </c>
      <c r="AG15" s="35" t="s">
        <v>107</v>
      </c>
      <c r="AH15" s="35" t="s">
        <v>108</v>
      </c>
      <c r="AI15" s="35" t="s">
        <v>109</v>
      </c>
    </row>
    <row r="16" spans="1:35" s="35" customFormat="1" ht="79.2" hidden="1" x14ac:dyDescent="0.3">
      <c r="A16" s="31" t="s">
        <v>106</v>
      </c>
      <c r="B16" s="31"/>
      <c r="C16" s="31">
        <v>2882</v>
      </c>
      <c r="D16" s="31" t="s">
        <v>104</v>
      </c>
      <c r="E16" s="31" t="s">
        <v>96</v>
      </c>
      <c r="F16" s="31" t="s">
        <v>97</v>
      </c>
      <c r="G16" s="31" t="s">
        <v>99</v>
      </c>
      <c r="H16" s="31" t="s">
        <v>114</v>
      </c>
      <c r="I16" s="32">
        <v>1</v>
      </c>
      <c r="J16" s="32">
        <v>1993000</v>
      </c>
      <c r="K16" s="32">
        <f>I16*J16</f>
        <v>1993000</v>
      </c>
      <c r="L16" s="32">
        <v>1.7</v>
      </c>
      <c r="M16" s="32">
        <v>2047500</v>
      </c>
      <c r="N16" s="32">
        <f t="shared" si="0"/>
        <v>3480750</v>
      </c>
      <c r="O16" s="32">
        <v>7.1</v>
      </c>
      <c r="P16" s="32">
        <v>2149875</v>
      </c>
      <c r="Q16" s="32">
        <f t="shared" si="1"/>
        <v>15264112.5</v>
      </c>
      <c r="R16" s="32">
        <v>8.1</v>
      </c>
      <c r="S16" s="32">
        <v>2257368.75</v>
      </c>
      <c r="T16" s="32">
        <f t="shared" si="2"/>
        <v>18284686.875</v>
      </c>
      <c r="U16" s="32">
        <v>9.3000000000000007</v>
      </c>
      <c r="V16" s="32">
        <v>2370237.19</v>
      </c>
      <c r="W16" s="32">
        <f t="shared" si="3"/>
        <v>22043205.867000002</v>
      </c>
      <c r="X16" s="32">
        <f t="shared" si="4"/>
        <v>61065755.241999999</v>
      </c>
      <c r="Y16" s="31" t="s">
        <v>43</v>
      </c>
      <c r="Z16" s="31" t="s">
        <v>92</v>
      </c>
      <c r="AA16" s="33" t="s">
        <v>53</v>
      </c>
      <c r="AB16" s="34" t="s">
        <v>15</v>
      </c>
      <c r="AC16" s="35" t="s">
        <v>72</v>
      </c>
      <c r="AE16" s="36"/>
      <c r="AF16" s="35">
        <v>91.84</v>
      </c>
      <c r="AG16" s="35" t="s">
        <v>107</v>
      </c>
      <c r="AH16" s="35" t="s">
        <v>108</v>
      </c>
      <c r="AI16" s="35" t="s">
        <v>109</v>
      </c>
    </row>
    <row r="17" spans="1:35" s="35" customFormat="1" ht="52.8" hidden="1" x14ac:dyDescent="0.3">
      <c r="A17" s="31" t="s">
        <v>106</v>
      </c>
      <c r="B17" s="31"/>
      <c r="C17" s="31">
        <v>2882</v>
      </c>
      <c r="D17" s="31" t="s">
        <v>105</v>
      </c>
      <c r="E17" s="31" t="s">
        <v>100</v>
      </c>
      <c r="F17" s="31" t="s">
        <v>101</v>
      </c>
      <c r="G17" s="31" t="s">
        <v>102</v>
      </c>
      <c r="H17" s="31" t="s">
        <v>114</v>
      </c>
      <c r="I17" s="32">
        <v>1</v>
      </c>
      <c r="J17" s="32">
        <v>1768000</v>
      </c>
      <c r="K17" s="32">
        <f>I17*J17</f>
        <v>1768000</v>
      </c>
      <c r="L17" s="32">
        <v>5.5</v>
      </c>
      <c r="M17" s="32">
        <v>1575000</v>
      </c>
      <c r="N17" s="32">
        <f t="shared" si="0"/>
        <v>8662500</v>
      </c>
      <c r="O17" s="32">
        <v>5.5</v>
      </c>
      <c r="P17" s="32">
        <v>1653750</v>
      </c>
      <c r="Q17" s="32">
        <f t="shared" si="1"/>
        <v>9095625</v>
      </c>
      <c r="R17" s="32">
        <v>5.5</v>
      </c>
      <c r="S17" s="32">
        <v>1736437.5</v>
      </c>
      <c r="T17" s="32">
        <f t="shared" si="2"/>
        <v>9550406.25</v>
      </c>
      <c r="U17" s="32">
        <v>5.5</v>
      </c>
      <c r="V17" s="32">
        <v>1823259.38</v>
      </c>
      <c r="W17" s="32">
        <f t="shared" si="3"/>
        <v>10027926.59</v>
      </c>
      <c r="X17" s="32">
        <f t="shared" si="4"/>
        <v>39104457.840000004</v>
      </c>
      <c r="Y17" s="31" t="s">
        <v>43</v>
      </c>
      <c r="Z17" s="31" t="s">
        <v>92</v>
      </c>
      <c r="AA17" s="33" t="s">
        <v>53</v>
      </c>
      <c r="AB17" s="34" t="s">
        <v>15</v>
      </c>
      <c r="AC17" s="35" t="s">
        <v>72</v>
      </c>
      <c r="AE17" s="36"/>
      <c r="AF17" s="38">
        <v>0.6</v>
      </c>
      <c r="AG17" s="35" t="s">
        <v>110</v>
      </c>
      <c r="AH17" s="35" t="s">
        <v>111</v>
      </c>
      <c r="AI17" s="35" t="s">
        <v>112</v>
      </c>
    </row>
    <row r="18" spans="1:35" ht="31.8" hidden="1" customHeight="1" x14ac:dyDescent="0.3">
      <c r="A18" s="3"/>
      <c r="B18" s="3"/>
      <c r="C18" s="3">
        <v>2882</v>
      </c>
      <c r="D18" s="3"/>
      <c r="E18" s="3"/>
      <c r="F18" s="3"/>
      <c r="G18" s="3"/>
      <c r="H18" s="3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3"/>
      <c r="Z18" s="3"/>
      <c r="AA18" s="7"/>
      <c r="AB18" s="5"/>
    </row>
    <row r="19" spans="1:35" s="2" customFormat="1" ht="14.4" hidden="1" customHeight="1" x14ac:dyDescent="0.3">
      <c r="A19" s="18" t="s">
        <v>91</v>
      </c>
      <c r="B19" s="19"/>
      <c r="C19" s="19"/>
      <c r="D19" s="19"/>
      <c r="E19" s="19"/>
      <c r="F19" s="19"/>
      <c r="G19" s="20"/>
      <c r="H19" s="11"/>
      <c r="I19" s="12"/>
      <c r="J19" s="12"/>
      <c r="K19" s="12">
        <f>SUBTOTAL(9,K13:K18)</f>
        <v>25186000</v>
      </c>
      <c r="L19" s="12"/>
      <c r="M19" s="12"/>
      <c r="N19" s="12">
        <f>SUBTOTAL(9,N13:N18)</f>
        <v>57092550</v>
      </c>
      <c r="O19" s="12"/>
      <c r="P19" s="12"/>
      <c r="Q19" s="12">
        <f>SUBTOTAL(9,Q13:Q18)</f>
        <v>0</v>
      </c>
      <c r="R19" s="12"/>
      <c r="S19" s="12"/>
      <c r="T19" s="12">
        <f>SUBTOTAL(9,T13:T18)</f>
        <v>0</v>
      </c>
      <c r="U19" s="12"/>
      <c r="V19" s="12"/>
      <c r="W19" s="12">
        <f>SUBTOTAL(9,W13:W18)</f>
        <v>0</v>
      </c>
      <c r="X19" s="12">
        <f>SUBTOTAL(9,X13:X18)</f>
        <v>82278550</v>
      </c>
      <c r="Y19" s="11"/>
      <c r="Z19" s="11"/>
      <c r="AA19" s="13"/>
      <c r="AB19" s="11"/>
      <c r="AE19" s="16"/>
    </row>
    <row r="20" spans="1:35" s="2" customFormat="1" ht="14.4" hidden="1" customHeight="1" x14ac:dyDescent="0.3">
      <c r="A20" s="21" t="s">
        <v>2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3"/>
      <c r="AE20" s="16"/>
    </row>
    <row r="21" spans="1:35" s="2" customFormat="1" ht="26.4" hidden="1" x14ac:dyDescent="0.3">
      <c r="A21" s="3" t="s">
        <v>29</v>
      </c>
      <c r="B21" s="3"/>
      <c r="C21" s="3">
        <v>2882</v>
      </c>
      <c r="D21" s="3" t="s">
        <v>7</v>
      </c>
      <c r="E21" s="3" t="s">
        <v>27</v>
      </c>
      <c r="F21" s="3" t="s">
        <v>28</v>
      </c>
      <c r="G21" s="3" t="s">
        <v>36</v>
      </c>
      <c r="H21" s="3" t="s">
        <v>31</v>
      </c>
      <c r="I21" s="6">
        <v>1</v>
      </c>
      <c r="J21" s="6">
        <v>20000000</v>
      </c>
      <c r="K21" s="6">
        <f t="shared" ref="K21:K28" si="5">I21*J21</f>
        <v>20000000</v>
      </c>
      <c r="L21" s="6">
        <v>1</v>
      </c>
      <c r="M21" s="6">
        <v>20000000</v>
      </c>
      <c r="N21" s="6">
        <f t="shared" ref="N21:N28" si="6">L21*M21</f>
        <v>20000000</v>
      </c>
      <c r="O21" s="6">
        <v>1</v>
      </c>
      <c r="P21" s="6">
        <v>20000000</v>
      </c>
      <c r="Q21" s="6">
        <f t="shared" ref="Q21:Q28" si="7">O21*P21</f>
        <v>20000000</v>
      </c>
      <c r="R21" s="6">
        <v>1</v>
      </c>
      <c r="S21" s="6">
        <v>20000000</v>
      </c>
      <c r="T21" s="6">
        <f t="shared" ref="T21:T28" si="8">R21*S21</f>
        <v>20000000</v>
      </c>
      <c r="U21" s="6">
        <v>1</v>
      </c>
      <c r="V21" s="6">
        <v>20000000</v>
      </c>
      <c r="W21" s="6">
        <f t="shared" ref="W21:W28" si="9">U21*V21</f>
        <v>20000000</v>
      </c>
      <c r="X21" s="6">
        <f t="shared" ref="X21:X28" si="10">K21+N21+Q21+T21+W21</f>
        <v>100000000</v>
      </c>
      <c r="Y21" s="3" t="s">
        <v>30</v>
      </c>
      <c r="Z21" s="3"/>
      <c r="AA21" s="7" t="s">
        <v>24</v>
      </c>
      <c r="AB21" s="5" t="s">
        <v>15</v>
      </c>
      <c r="AC21" s="4" t="s">
        <v>33</v>
      </c>
      <c r="AD21" s="4"/>
      <c r="AE21" s="16" t="s">
        <v>74</v>
      </c>
    </row>
    <row r="22" spans="1:35" ht="31.8" hidden="1" customHeight="1" x14ac:dyDescent="0.3">
      <c r="A22" s="3" t="s">
        <v>29</v>
      </c>
      <c r="B22" s="3"/>
      <c r="C22" s="3">
        <v>2882</v>
      </c>
      <c r="D22" s="3" t="s">
        <v>32</v>
      </c>
      <c r="E22" s="3" t="s">
        <v>27</v>
      </c>
      <c r="F22" s="3" t="s">
        <v>28</v>
      </c>
      <c r="G22" s="3" t="s">
        <v>35</v>
      </c>
      <c r="H22" s="3" t="s">
        <v>31</v>
      </c>
      <c r="I22" s="6">
        <v>1</v>
      </c>
      <c r="J22" s="6">
        <v>13504000</v>
      </c>
      <c r="K22" s="6">
        <f t="shared" si="5"/>
        <v>13504000</v>
      </c>
      <c r="L22" s="6">
        <v>1</v>
      </c>
      <c r="M22" s="6">
        <v>14044576</v>
      </c>
      <c r="N22" s="6">
        <f t="shared" si="6"/>
        <v>14044576</v>
      </c>
      <c r="O22" s="6">
        <v>1</v>
      </c>
      <c r="P22" s="6">
        <v>14606359</v>
      </c>
      <c r="Q22" s="6">
        <f t="shared" si="7"/>
        <v>14606359</v>
      </c>
      <c r="R22" s="6">
        <v>1</v>
      </c>
      <c r="S22" s="6">
        <v>15190613.4</v>
      </c>
      <c r="T22" s="6">
        <f t="shared" si="8"/>
        <v>15190613.4</v>
      </c>
      <c r="U22" s="6">
        <v>1</v>
      </c>
      <c r="V22" s="6">
        <v>15798237.9</v>
      </c>
      <c r="W22" s="6">
        <f t="shared" si="9"/>
        <v>15798237.9</v>
      </c>
      <c r="X22" s="6">
        <f t="shared" si="10"/>
        <v>73143786.299999997</v>
      </c>
      <c r="Y22" s="3" t="s">
        <v>30</v>
      </c>
      <c r="Z22" s="3"/>
      <c r="AA22" s="7" t="s">
        <v>24</v>
      </c>
      <c r="AB22" s="5" t="s">
        <v>15</v>
      </c>
      <c r="AC22" s="4" t="s">
        <v>33</v>
      </c>
      <c r="AE22" s="16" t="s">
        <v>74</v>
      </c>
    </row>
    <row r="23" spans="1:35" ht="237.6" hidden="1" x14ac:dyDescent="0.3">
      <c r="A23" s="3" t="s">
        <v>39</v>
      </c>
      <c r="B23" s="3"/>
      <c r="C23" s="3">
        <v>2882</v>
      </c>
      <c r="D23" s="3" t="s">
        <v>38</v>
      </c>
      <c r="E23" s="3" t="s">
        <v>40</v>
      </c>
      <c r="F23" s="3" t="s">
        <v>41</v>
      </c>
      <c r="G23" s="3" t="s">
        <v>42</v>
      </c>
      <c r="H23" s="3" t="s">
        <v>31</v>
      </c>
      <c r="I23" s="6">
        <v>1</v>
      </c>
      <c r="J23" s="6">
        <v>26365338394</v>
      </c>
      <c r="K23" s="6">
        <f t="shared" si="5"/>
        <v>26365338394</v>
      </c>
      <c r="L23" s="6">
        <v>1</v>
      </c>
      <c r="M23" s="6">
        <v>8569466406</v>
      </c>
      <c r="N23" s="6">
        <f t="shared" si="6"/>
        <v>8569466406</v>
      </c>
      <c r="O23" s="6">
        <v>0</v>
      </c>
      <c r="P23" s="6">
        <v>0</v>
      </c>
      <c r="Q23" s="6">
        <f t="shared" si="7"/>
        <v>0</v>
      </c>
      <c r="R23" s="6">
        <v>0</v>
      </c>
      <c r="S23" s="6">
        <v>0</v>
      </c>
      <c r="T23" s="6">
        <f t="shared" si="8"/>
        <v>0</v>
      </c>
      <c r="U23" s="6">
        <v>0</v>
      </c>
      <c r="V23" s="6">
        <v>0</v>
      </c>
      <c r="W23" s="6">
        <f t="shared" si="9"/>
        <v>0</v>
      </c>
      <c r="X23" s="6">
        <f t="shared" si="10"/>
        <v>34934804800</v>
      </c>
      <c r="Y23" s="3" t="s">
        <v>43</v>
      </c>
      <c r="Z23" s="3"/>
      <c r="AA23" s="7" t="s">
        <v>24</v>
      </c>
      <c r="AB23" s="5" t="s">
        <v>15</v>
      </c>
      <c r="AC23" s="4" t="s">
        <v>33</v>
      </c>
      <c r="AE23" s="16" t="s">
        <v>74</v>
      </c>
    </row>
    <row r="24" spans="1:35" ht="39.6" hidden="1" x14ac:dyDescent="0.3">
      <c r="A24" s="3" t="s">
        <v>55</v>
      </c>
      <c r="B24" s="3"/>
      <c r="C24" s="3">
        <v>2882</v>
      </c>
      <c r="D24" s="3" t="s">
        <v>56</v>
      </c>
      <c r="E24" s="3" t="s">
        <v>60</v>
      </c>
      <c r="F24" s="3" t="s">
        <v>64</v>
      </c>
      <c r="G24" s="3" t="s">
        <v>68</v>
      </c>
      <c r="H24" s="3" t="s">
        <v>31</v>
      </c>
      <c r="I24" s="6">
        <v>1</v>
      </c>
      <c r="J24" s="6">
        <v>549447000</v>
      </c>
      <c r="K24" s="6">
        <f t="shared" si="5"/>
        <v>549447000</v>
      </c>
      <c r="L24" s="6">
        <v>1</v>
      </c>
      <c r="M24" s="6">
        <v>466820550</v>
      </c>
      <c r="N24" s="6">
        <f t="shared" si="6"/>
        <v>466820550</v>
      </c>
      <c r="O24" s="6"/>
      <c r="P24" s="6"/>
      <c r="Q24" s="6">
        <f t="shared" si="7"/>
        <v>0</v>
      </c>
      <c r="R24" s="6"/>
      <c r="S24" s="6"/>
      <c r="T24" s="6">
        <f t="shared" si="8"/>
        <v>0</v>
      </c>
      <c r="U24" s="6"/>
      <c r="V24" s="6"/>
      <c r="W24" s="6">
        <f t="shared" si="9"/>
        <v>0</v>
      </c>
      <c r="X24" s="6">
        <f t="shared" si="10"/>
        <v>1016267550</v>
      </c>
      <c r="Y24" s="3" t="s">
        <v>43</v>
      </c>
      <c r="Z24" s="3"/>
      <c r="AA24" s="7" t="s">
        <v>24</v>
      </c>
      <c r="AB24" s="5" t="s">
        <v>15</v>
      </c>
      <c r="AC24" s="4" t="s">
        <v>72</v>
      </c>
      <c r="AE24" s="16" t="s">
        <v>74</v>
      </c>
    </row>
    <row r="25" spans="1:35" ht="39.6" hidden="1" x14ac:dyDescent="0.3">
      <c r="A25" s="3" t="s">
        <v>55</v>
      </c>
      <c r="B25" s="3"/>
      <c r="C25" s="3">
        <v>2882</v>
      </c>
      <c r="D25" s="3" t="s">
        <v>57</v>
      </c>
      <c r="E25" s="3" t="s">
        <v>61</v>
      </c>
      <c r="F25" s="3" t="s">
        <v>65</v>
      </c>
      <c r="G25" s="3" t="s">
        <v>69</v>
      </c>
      <c r="H25" s="3" t="s">
        <v>31</v>
      </c>
      <c r="I25" s="6">
        <v>1</v>
      </c>
      <c r="J25" s="6">
        <v>518649619</v>
      </c>
      <c r="K25" s="6">
        <f t="shared" si="5"/>
        <v>518649619</v>
      </c>
      <c r="L25" s="6">
        <v>1</v>
      </c>
      <c r="M25" s="6">
        <v>425546100</v>
      </c>
      <c r="N25" s="6">
        <f t="shared" si="6"/>
        <v>425546100</v>
      </c>
      <c r="O25" s="6"/>
      <c r="P25" s="6"/>
      <c r="Q25" s="6">
        <f t="shared" si="7"/>
        <v>0</v>
      </c>
      <c r="R25" s="6"/>
      <c r="S25" s="6"/>
      <c r="T25" s="6">
        <f t="shared" si="8"/>
        <v>0</v>
      </c>
      <c r="U25" s="6"/>
      <c r="V25" s="6"/>
      <c r="W25" s="6">
        <f t="shared" si="9"/>
        <v>0</v>
      </c>
      <c r="X25" s="6">
        <f t="shared" si="10"/>
        <v>944195719</v>
      </c>
      <c r="Y25" s="3" t="s">
        <v>43</v>
      </c>
      <c r="Z25" s="3"/>
      <c r="AA25" s="7" t="s">
        <v>24</v>
      </c>
      <c r="AB25" s="5" t="s">
        <v>15</v>
      </c>
      <c r="AC25" s="4" t="s">
        <v>72</v>
      </c>
      <c r="AE25" s="16" t="s">
        <v>74</v>
      </c>
    </row>
    <row r="26" spans="1:35" ht="39.6" hidden="1" x14ac:dyDescent="0.3">
      <c r="A26" s="3" t="s">
        <v>55</v>
      </c>
      <c r="B26" s="3"/>
      <c r="C26" s="3">
        <v>2882</v>
      </c>
      <c r="D26" s="3" t="s">
        <v>58</v>
      </c>
      <c r="E26" s="3" t="s">
        <v>62</v>
      </c>
      <c r="F26" s="3" t="s">
        <v>66</v>
      </c>
      <c r="G26" s="3" t="s">
        <v>70</v>
      </c>
      <c r="H26" s="3" t="s">
        <v>31</v>
      </c>
      <c r="I26" s="6">
        <v>1</v>
      </c>
      <c r="J26" s="6">
        <v>338125000</v>
      </c>
      <c r="K26" s="6">
        <f t="shared" si="5"/>
        <v>338125000</v>
      </c>
      <c r="L26" s="6">
        <v>1</v>
      </c>
      <c r="M26" s="6">
        <v>178935750</v>
      </c>
      <c r="N26" s="6">
        <f t="shared" si="6"/>
        <v>178935750</v>
      </c>
      <c r="O26" s="6"/>
      <c r="P26" s="6"/>
      <c r="Q26" s="6">
        <f t="shared" si="7"/>
        <v>0</v>
      </c>
      <c r="R26" s="6"/>
      <c r="S26" s="6"/>
      <c r="T26" s="6">
        <f t="shared" si="8"/>
        <v>0</v>
      </c>
      <c r="U26" s="6"/>
      <c r="V26" s="6"/>
      <c r="W26" s="6">
        <f t="shared" si="9"/>
        <v>0</v>
      </c>
      <c r="X26" s="6">
        <f t="shared" si="10"/>
        <v>517060750</v>
      </c>
      <c r="Y26" s="3" t="s">
        <v>43</v>
      </c>
      <c r="Z26" s="3"/>
      <c r="AA26" s="7" t="s">
        <v>24</v>
      </c>
      <c r="AB26" s="5" t="s">
        <v>15</v>
      </c>
      <c r="AC26" s="4" t="s">
        <v>72</v>
      </c>
      <c r="AE26" s="16" t="s">
        <v>74</v>
      </c>
    </row>
    <row r="27" spans="1:35" ht="39.6" hidden="1" x14ac:dyDescent="0.3">
      <c r="A27" s="3" t="s">
        <v>55</v>
      </c>
      <c r="B27" s="3"/>
      <c r="C27" s="3">
        <v>2882</v>
      </c>
      <c r="D27" s="3" t="s">
        <v>59</v>
      </c>
      <c r="E27" s="3" t="s">
        <v>63</v>
      </c>
      <c r="F27" s="3" t="s">
        <v>67</v>
      </c>
      <c r="G27" s="3" t="s">
        <v>71</v>
      </c>
      <c r="H27" s="3" t="s">
        <v>31</v>
      </c>
      <c r="I27" s="6">
        <v>1</v>
      </c>
      <c r="J27" s="6">
        <v>145074000</v>
      </c>
      <c r="K27" s="6">
        <f t="shared" si="5"/>
        <v>145074000</v>
      </c>
      <c r="L27" s="6">
        <v>1</v>
      </c>
      <c r="M27" s="6">
        <v>122875200</v>
      </c>
      <c r="N27" s="6">
        <f t="shared" si="6"/>
        <v>122875200</v>
      </c>
      <c r="O27" s="6"/>
      <c r="P27" s="6"/>
      <c r="Q27" s="6">
        <f t="shared" si="7"/>
        <v>0</v>
      </c>
      <c r="R27" s="6"/>
      <c r="S27" s="6"/>
      <c r="T27" s="6">
        <f t="shared" si="8"/>
        <v>0</v>
      </c>
      <c r="U27" s="6"/>
      <c r="V27" s="6"/>
      <c r="W27" s="6">
        <f t="shared" si="9"/>
        <v>0</v>
      </c>
      <c r="X27" s="6">
        <f t="shared" si="10"/>
        <v>267949200</v>
      </c>
      <c r="Y27" s="3" t="s">
        <v>43</v>
      </c>
      <c r="Z27" s="3"/>
      <c r="AA27" s="7" t="s">
        <v>24</v>
      </c>
      <c r="AB27" s="5" t="s">
        <v>15</v>
      </c>
      <c r="AC27" s="4" t="s">
        <v>72</v>
      </c>
      <c r="AE27" s="16" t="s">
        <v>74</v>
      </c>
    </row>
    <row r="28" spans="1:35" ht="39.6" hidden="1" x14ac:dyDescent="0.3">
      <c r="A28" s="3" t="s">
        <v>29</v>
      </c>
      <c r="B28" s="3"/>
      <c r="C28" s="3">
        <v>2882</v>
      </c>
      <c r="D28" s="3" t="s">
        <v>82</v>
      </c>
      <c r="E28" s="3" t="s">
        <v>80</v>
      </c>
      <c r="F28" s="3" t="s">
        <v>81</v>
      </c>
      <c r="G28" s="3" t="s">
        <v>79</v>
      </c>
      <c r="H28" s="3" t="s">
        <v>31</v>
      </c>
      <c r="I28" s="6">
        <v>1</v>
      </c>
      <c r="J28" s="6">
        <v>298462052.69999999</v>
      </c>
      <c r="K28" s="6">
        <f t="shared" si="5"/>
        <v>298462052.69999999</v>
      </c>
      <c r="L28" s="6">
        <v>1</v>
      </c>
      <c r="M28" s="6">
        <v>313385155.30000001</v>
      </c>
      <c r="N28" s="6">
        <f t="shared" si="6"/>
        <v>313385155.30000001</v>
      </c>
      <c r="O28" s="6"/>
      <c r="P28" s="6"/>
      <c r="Q28" s="6">
        <f t="shared" si="7"/>
        <v>0</v>
      </c>
      <c r="R28" s="6"/>
      <c r="S28" s="6"/>
      <c r="T28" s="6">
        <f t="shared" si="8"/>
        <v>0</v>
      </c>
      <c r="U28" s="6"/>
      <c r="V28" s="6"/>
      <c r="W28" s="6">
        <f t="shared" si="9"/>
        <v>0</v>
      </c>
      <c r="X28" s="6">
        <f t="shared" si="10"/>
        <v>611847208</v>
      </c>
      <c r="Y28" s="3" t="s">
        <v>43</v>
      </c>
      <c r="Z28" s="3"/>
      <c r="AA28" s="7" t="s">
        <v>24</v>
      </c>
      <c r="AB28" s="5" t="s">
        <v>15</v>
      </c>
      <c r="AC28" s="4" t="s">
        <v>33</v>
      </c>
      <c r="AE28" s="16" t="s">
        <v>74</v>
      </c>
    </row>
    <row r="29" spans="1:35" ht="31.8" hidden="1" customHeight="1" x14ac:dyDescent="0.3">
      <c r="A29" s="3"/>
      <c r="B29" s="3"/>
      <c r="C29" s="3">
        <v>2882</v>
      </c>
      <c r="D29" s="3"/>
      <c r="E29" s="3"/>
      <c r="F29" s="3"/>
      <c r="G29" s="3"/>
      <c r="H29" s="3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3"/>
      <c r="Z29" s="3"/>
      <c r="AA29" s="7"/>
      <c r="AB29" s="5"/>
    </row>
    <row r="30" spans="1:35" s="2" customFormat="1" ht="14.4" hidden="1" customHeight="1" x14ac:dyDescent="0.3">
      <c r="A30" s="18" t="s">
        <v>3</v>
      </c>
      <c r="B30" s="19"/>
      <c r="C30" s="19"/>
      <c r="D30" s="19"/>
      <c r="E30" s="19"/>
      <c r="F30" s="19"/>
      <c r="G30" s="20"/>
      <c r="H30" s="11"/>
      <c r="I30" s="12"/>
      <c r="J30" s="12"/>
      <c r="K30" s="12">
        <f>SUBTOTAL(9,K21:K29)</f>
        <v>0</v>
      </c>
      <c r="L30" s="12"/>
      <c r="M30" s="12"/>
      <c r="N30" s="12">
        <f>SUBTOTAL(9,N21:N29)</f>
        <v>0</v>
      </c>
      <c r="O30" s="12"/>
      <c r="P30" s="12"/>
      <c r="Q30" s="12">
        <f>SUBTOTAL(9,Q21:Q29)</f>
        <v>0</v>
      </c>
      <c r="R30" s="12"/>
      <c r="S30" s="12"/>
      <c r="T30" s="12">
        <f>SUBTOTAL(9,T21:T29)</f>
        <v>0</v>
      </c>
      <c r="U30" s="12"/>
      <c r="V30" s="12"/>
      <c r="W30" s="12">
        <f>SUBTOTAL(9,W21:W29)</f>
        <v>0</v>
      </c>
      <c r="X30" s="12">
        <f>SUBTOTAL(9,X21:X29)</f>
        <v>0</v>
      </c>
      <c r="Y30" s="11"/>
      <c r="Z30" s="11"/>
      <c r="AA30" s="13"/>
      <c r="AB30" s="11"/>
      <c r="AE30" s="16"/>
    </row>
    <row r="31" spans="1:35" s="2" customFormat="1" ht="14.4" hidden="1" customHeight="1" x14ac:dyDescent="0.3">
      <c r="A31" s="21" t="s">
        <v>4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3"/>
      <c r="AE31" s="16">
        <v>0.8</v>
      </c>
    </row>
    <row r="32" spans="1:35" ht="250.8" hidden="1" x14ac:dyDescent="0.3">
      <c r="A32" s="3" t="s">
        <v>39</v>
      </c>
      <c r="B32" s="3"/>
      <c r="C32" s="3">
        <v>2882</v>
      </c>
      <c r="D32" s="3" t="s">
        <v>113</v>
      </c>
      <c r="E32" s="3" t="s">
        <v>44</v>
      </c>
      <c r="F32" s="3" t="s">
        <v>45</v>
      </c>
      <c r="G32" s="3" t="s">
        <v>47</v>
      </c>
      <c r="H32" s="3" t="s">
        <v>46</v>
      </c>
      <c r="I32" s="6">
        <v>1</v>
      </c>
      <c r="J32" s="6">
        <v>261147633</v>
      </c>
      <c r="K32" s="6">
        <f t="shared" ref="K32:K34" si="11">I32*J32</f>
        <v>261147633</v>
      </c>
      <c r="L32" s="6">
        <v>1</v>
      </c>
      <c r="M32" s="6">
        <v>90596594</v>
      </c>
      <c r="N32" s="6">
        <f t="shared" ref="N32:N34" si="12">L32*M32</f>
        <v>90596594</v>
      </c>
      <c r="O32" s="6">
        <v>0</v>
      </c>
      <c r="P32" s="6">
        <v>0</v>
      </c>
      <c r="Q32" s="6">
        <f t="shared" ref="Q32:Q34" si="13">O32*P32</f>
        <v>0</v>
      </c>
      <c r="R32" s="6">
        <v>0</v>
      </c>
      <c r="S32" s="6">
        <v>0</v>
      </c>
      <c r="T32" s="6">
        <f t="shared" ref="T32:T34" si="14">R32*S32</f>
        <v>0</v>
      </c>
      <c r="U32" s="6">
        <v>0</v>
      </c>
      <c r="V32" s="6">
        <v>0</v>
      </c>
      <c r="W32" s="6">
        <f t="shared" ref="W32:W34" si="15">U32*V32</f>
        <v>0</v>
      </c>
      <c r="X32" s="6">
        <f>K32+N32+Q32+T32+W32</f>
        <v>351744227</v>
      </c>
      <c r="Y32" s="3" t="s">
        <v>43</v>
      </c>
      <c r="Z32" s="3"/>
      <c r="AA32" s="7" t="s">
        <v>53</v>
      </c>
      <c r="AB32" s="5" t="s">
        <v>15</v>
      </c>
      <c r="AC32" s="4" t="s">
        <v>33</v>
      </c>
      <c r="AE32" s="16">
        <v>0.8</v>
      </c>
    </row>
    <row r="33" spans="1:31" ht="39.6" hidden="1" x14ac:dyDescent="0.3">
      <c r="A33" s="3" t="s">
        <v>48</v>
      </c>
      <c r="B33" s="3"/>
      <c r="C33" s="3">
        <v>2882</v>
      </c>
      <c r="D33" s="3" t="s">
        <v>49</v>
      </c>
      <c r="E33" s="3" t="s">
        <v>50</v>
      </c>
      <c r="F33" s="3" t="s">
        <v>51</v>
      </c>
      <c r="G33" s="3" t="s">
        <v>52</v>
      </c>
      <c r="H33" s="3" t="s">
        <v>46</v>
      </c>
      <c r="I33" s="6">
        <v>1</v>
      </c>
      <c r="J33" s="6">
        <v>31250000</v>
      </c>
      <c r="K33" s="6">
        <f t="shared" si="11"/>
        <v>31250000</v>
      </c>
      <c r="L33" s="6"/>
      <c r="M33" s="6"/>
      <c r="N33" s="6">
        <f t="shared" si="12"/>
        <v>0</v>
      </c>
      <c r="O33" s="6"/>
      <c r="P33" s="6"/>
      <c r="Q33" s="6">
        <f t="shared" si="13"/>
        <v>0</v>
      </c>
      <c r="R33" s="6"/>
      <c r="S33" s="6"/>
      <c r="T33" s="6">
        <f t="shared" si="14"/>
        <v>0</v>
      </c>
      <c r="U33" s="6"/>
      <c r="V33" s="6"/>
      <c r="W33" s="6">
        <f t="shared" si="15"/>
        <v>0</v>
      </c>
      <c r="X33" s="6">
        <f>K33+N33+Q33+T33+W33</f>
        <v>31250000</v>
      </c>
      <c r="Y33" s="3" t="s">
        <v>43</v>
      </c>
      <c r="Z33" s="3"/>
      <c r="AA33" s="7" t="s">
        <v>53</v>
      </c>
      <c r="AB33" s="5" t="s">
        <v>15</v>
      </c>
      <c r="AC33" s="4" t="s">
        <v>54</v>
      </c>
      <c r="AE33" s="16">
        <v>0.8</v>
      </c>
    </row>
    <row r="34" spans="1:31" ht="39.6" hidden="1" x14ac:dyDescent="0.3">
      <c r="A34" s="3" t="s">
        <v>55</v>
      </c>
      <c r="B34" s="3"/>
      <c r="C34" s="3">
        <v>2882</v>
      </c>
      <c r="D34" s="3" t="s">
        <v>75</v>
      </c>
      <c r="E34" s="3" t="s">
        <v>76</v>
      </c>
      <c r="F34" s="3" t="s">
        <v>77</v>
      </c>
      <c r="G34" s="3" t="s">
        <v>78</v>
      </c>
      <c r="H34" s="3" t="s">
        <v>46</v>
      </c>
      <c r="I34" s="6">
        <v>1</v>
      </c>
      <c r="J34" s="6">
        <v>38242762</v>
      </c>
      <c r="K34" s="6">
        <f t="shared" si="11"/>
        <v>38242762</v>
      </c>
      <c r="L34" s="6">
        <v>1</v>
      </c>
      <c r="M34" s="6">
        <v>21382200</v>
      </c>
      <c r="N34" s="6">
        <f t="shared" si="12"/>
        <v>21382200</v>
      </c>
      <c r="O34" s="6"/>
      <c r="P34" s="6"/>
      <c r="Q34" s="6">
        <f t="shared" si="13"/>
        <v>0</v>
      </c>
      <c r="R34" s="6"/>
      <c r="S34" s="6"/>
      <c r="T34" s="6">
        <f t="shared" si="14"/>
        <v>0</v>
      </c>
      <c r="U34" s="6"/>
      <c r="V34" s="6"/>
      <c r="W34" s="6">
        <f t="shared" si="15"/>
        <v>0</v>
      </c>
      <c r="X34" s="6">
        <f>K34+N34+Q34+T34+W34</f>
        <v>59624962</v>
      </c>
      <c r="Y34" s="3" t="s">
        <v>43</v>
      </c>
      <c r="Z34" s="3"/>
      <c r="AA34" s="7" t="s">
        <v>24</v>
      </c>
      <c r="AB34" s="5" t="s">
        <v>15</v>
      </c>
      <c r="AC34" s="4" t="s">
        <v>72</v>
      </c>
      <c r="AE34" s="16">
        <v>0.8</v>
      </c>
    </row>
    <row r="35" spans="1:31" hidden="1" x14ac:dyDescent="0.3">
      <c r="A35" s="3"/>
      <c r="B35" s="3"/>
      <c r="C35" s="3">
        <v>2882</v>
      </c>
      <c r="D35" s="3"/>
      <c r="E35" s="3"/>
      <c r="F35" s="3"/>
      <c r="G35" s="3"/>
      <c r="H35" s="3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3"/>
      <c r="Z35" s="3"/>
      <c r="AA35" s="7"/>
      <c r="AB35" s="5"/>
    </row>
    <row r="36" spans="1:31" s="2" customFormat="1" ht="14.4" hidden="1" customHeight="1" x14ac:dyDescent="0.3">
      <c r="A36" s="18" t="s">
        <v>5</v>
      </c>
      <c r="B36" s="19"/>
      <c r="C36" s="19"/>
      <c r="D36" s="19"/>
      <c r="E36" s="19"/>
      <c r="F36" s="19"/>
      <c r="G36" s="20"/>
      <c r="H36" s="11"/>
      <c r="I36" s="12"/>
      <c r="J36" s="12"/>
      <c r="K36" s="12">
        <f>SUBTOTAL(9,K32:K35)</f>
        <v>0</v>
      </c>
      <c r="L36" s="12"/>
      <c r="M36" s="12"/>
      <c r="N36" s="12">
        <f>SUBTOTAL(9,N32:N35)</f>
        <v>0</v>
      </c>
      <c r="O36" s="12"/>
      <c r="P36" s="12"/>
      <c r="Q36" s="12">
        <f>SUBTOTAL(9,Q32:Q35)</f>
        <v>0</v>
      </c>
      <c r="R36" s="12"/>
      <c r="S36" s="12"/>
      <c r="T36" s="12">
        <f>SUBTOTAL(9,T32:T35)</f>
        <v>0</v>
      </c>
      <c r="U36" s="12"/>
      <c r="V36" s="12"/>
      <c r="W36" s="12">
        <f>SUBTOTAL(9,W32:W35)</f>
        <v>0</v>
      </c>
      <c r="X36" s="12">
        <f>SUBTOTAL(9,X32:X35)</f>
        <v>0</v>
      </c>
      <c r="Y36" s="11"/>
      <c r="Z36" s="11"/>
      <c r="AA36" s="13"/>
      <c r="AB36" s="11"/>
      <c r="AE36" s="16"/>
    </row>
    <row r="37" spans="1:31" s="2" customFormat="1" ht="14.4" hidden="1" customHeight="1" x14ac:dyDescent="0.3">
      <c r="A37" s="21" t="s">
        <v>6</v>
      </c>
      <c r="B37" s="22"/>
      <c r="C37" s="22"/>
      <c r="D37" s="22"/>
      <c r="E37" s="22"/>
      <c r="F37" s="22"/>
      <c r="G37" s="23"/>
      <c r="H37" s="8"/>
      <c r="I37" s="9"/>
      <c r="J37" s="9"/>
      <c r="K37" s="9">
        <f>K30+K36</f>
        <v>0</v>
      </c>
      <c r="L37" s="9"/>
      <c r="M37" s="9"/>
      <c r="N37" s="9">
        <f>N30+N36</f>
        <v>0</v>
      </c>
      <c r="O37" s="9"/>
      <c r="P37" s="9"/>
      <c r="Q37" s="9">
        <f>Q30+Q36</f>
        <v>0</v>
      </c>
      <c r="R37" s="9"/>
      <c r="S37" s="9"/>
      <c r="T37" s="9">
        <f>T30+T36</f>
        <v>0</v>
      </c>
      <c r="U37" s="9"/>
      <c r="V37" s="9"/>
      <c r="W37" s="9">
        <f>W30+W36</f>
        <v>0</v>
      </c>
      <c r="X37" s="9">
        <f>X30+X36</f>
        <v>0</v>
      </c>
      <c r="Y37" s="8"/>
      <c r="Z37" s="8"/>
      <c r="AA37" s="10"/>
      <c r="AB37" s="8"/>
      <c r="AE37" s="16"/>
    </row>
  </sheetData>
  <autoFilter ref="A11:AI37" xr:uid="{00000000-0001-0000-0000-000000000000}">
    <filterColumn colId="29">
      <customFilters>
        <customFilter operator="notEqual" val=" "/>
      </customFilters>
    </filterColumn>
  </autoFilter>
  <mergeCells count="32">
    <mergeCell ref="X5:AB5"/>
    <mergeCell ref="X4:AB4"/>
    <mergeCell ref="X3:AB3"/>
    <mergeCell ref="X2:AB2"/>
    <mergeCell ref="X9:X10"/>
    <mergeCell ref="AB9:AB10"/>
    <mergeCell ref="AA9:AA10"/>
    <mergeCell ref="Y9:Y10"/>
    <mergeCell ref="C7:AB7"/>
    <mergeCell ref="C9:C10"/>
    <mergeCell ref="O9:Q9"/>
    <mergeCell ref="L9:N9"/>
    <mergeCell ref="I9:K9"/>
    <mergeCell ref="H9:H10"/>
    <mergeCell ref="G9:G10"/>
    <mergeCell ref="F9:F10"/>
    <mergeCell ref="AD9:AD10"/>
    <mergeCell ref="A20:AB20"/>
    <mergeCell ref="E9:E10"/>
    <mergeCell ref="D9:D10"/>
    <mergeCell ref="R9:T9"/>
    <mergeCell ref="U9:W9"/>
    <mergeCell ref="A9:A10"/>
    <mergeCell ref="B9:B10"/>
    <mergeCell ref="A12:AB12"/>
    <mergeCell ref="Z9:Z10"/>
    <mergeCell ref="A19:G19"/>
    <mergeCell ref="A30:G30"/>
    <mergeCell ref="A31:AB31"/>
    <mergeCell ref="A36:G36"/>
    <mergeCell ref="A37:G37"/>
    <mergeCell ref="AC9:AC10"/>
  </mergeCells>
  <phoneticPr fontId="3" type="noConversion"/>
  <printOptions horizontalCentered="1"/>
  <pageMargins left="0.7" right="0.7" top="0.75" bottom="0.75" header="0.3" footer="0.3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Plan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Копжасар Асылмурат Нурланович</cp:lastModifiedBy>
  <dcterms:created xsi:type="dcterms:W3CDTF">2020-01-15T09:03:52Z</dcterms:created>
  <dcterms:modified xsi:type="dcterms:W3CDTF">2026-05-12T10:47:34Z</dcterms:modified>
</cp:coreProperties>
</file>